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chko.EA\AppData\Local\Temp\"/>
    </mc:Choice>
  </mc:AlternateContent>
  <xr:revisionPtr revIDLastSave="0" documentId="8_{7E838DA6-D0B2-4B05-AE19-636C9AB55046}" xr6:coauthVersionLast="47" xr6:coauthVersionMax="47" xr10:uidLastSave="{00000000-0000-0000-0000-000000000000}"/>
  <bookViews>
    <workbookView xWindow="15390" yWindow="4335" windowWidth="22815" windowHeight="14835" xr2:uid="{00000000-000D-0000-FFFF-FFFF00000000}"/>
  </bookViews>
  <sheets>
    <sheet name="Лист2" sheetId="2" r:id="rId1"/>
    <sheet name="Лист3" sheetId="3" r:id="rId2"/>
  </sheets>
  <definedNames>
    <definedName name="_FilterDatabase" localSheetId="0" hidden="1">Лист2!$H$1:$H$105</definedName>
    <definedName name="Print_Area" localSheetId="0">Лист2!$A$1:$I$40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G23" i="2" l="1"/>
  <c r="H23" i="2"/>
  <c r="H22" i="2"/>
  <c r="D21" i="2"/>
  <c r="D19" i="2" s="1"/>
  <c r="C21" i="2"/>
  <c r="C19" i="2" s="1"/>
  <c r="B21" i="2"/>
  <c r="B19" i="2" s="1"/>
  <c r="E19" i="2" l="1"/>
  <c r="H21" i="2"/>
  <c r="H20" i="2" s="1"/>
  <c r="F23" i="2"/>
  <c r="B13" i="2" l="1"/>
  <c r="B11" i="2" s="1"/>
  <c r="C13" i="2"/>
  <c r="C11" i="2" s="1"/>
  <c r="D13" i="2"/>
  <c r="D11" i="2" s="1"/>
  <c r="E15" i="2"/>
  <c r="E11" i="2" l="1"/>
  <c r="H15" i="2"/>
  <c r="H26" i="2" s="1"/>
  <c r="G15" i="2" l="1"/>
  <c r="H13" i="2" l="1"/>
  <c r="H12" i="2" s="1"/>
  <c r="H24" i="2" s="1"/>
  <c r="F15" i="2"/>
  <c r="H25" i="2" l="1"/>
</calcChain>
</file>

<file path=xl/sharedStrings.xml><?xml version="1.0" encoding="utf-8"?>
<sst xmlns="http://schemas.openxmlformats.org/spreadsheetml/2006/main" count="130" uniqueCount="39">
  <si>
    <t>Сумма налога на добавленную стоимость (рублей), ставка налога на добавленную стоимость (процентов)</t>
  </si>
  <si>
    <t>Категории</t>
  </si>
  <si>
    <t>Цены поставщиков</t>
  </si>
  <si>
    <t>Средняя цена за единицу</t>
  </si>
  <si>
    <t>Начальная (максимальная) цена</t>
  </si>
  <si>
    <t>Сведения о цене на аналогичные (сопоставимые) товары, содержащиеся в ЕАИСТ и АИС "Портал поставщиков"</t>
  </si>
  <si>
    <t>Поставщики</t>
  </si>
  <si>
    <t>X</t>
  </si>
  <si>
    <t>Модель, производитель</t>
  </si>
  <si>
    <t>Контроль сопоставимости финансовых условий</t>
  </si>
  <si>
    <t>Коэффициент вариации</t>
  </si>
  <si>
    <t>Сумма налога на добавленную стоимость (рублей)</t>
  </si>
  <si>
    <t>Ставка налога на добавленную (процентов)</t>
  </si>
  <si>
    <t>Дата сбора данных</t>
  </si>
  <si>
    <t>Срок действия цен</t>
  </si>
  <si>
    <t>(подпись / расшифровка подписи)</t>
  </si>
  <si>
    <t>Различия между максимальной и минимальной ценой (в %)</t>
  </si>
  <si>
    <t>в соответствии с техническим заданием</t>
  </si>
  <si>
    <t>Приложение к Протоколу начальной (максимальной) цены  договора</t>
  </si>
  <si>
    <t xml:space="preserve">Должность
</t>
  </si>
  <si>
    <t>Наименование услуги, технические характеристики</t>
  </si>
  <si>
    <t>Количество единиц услуги</t>
  </si>
  <si>
    <t>Цена за единицу услуги без учета налога на добавленную стоимость</t>
  </si>
  <si>
    <t>Итого стоимость услуги без учета налога на добавленную стоимость</t>
  </si>
  <si>
    <t>Итого цена единицы услуги, начальная сумма цен единиц услуги с учетом налога на добавленную стоимость</t>
  </si>
  <si>
    <t>Итого начальная (максимальная) цена договора (цена лота) (начальная цена единицы услуги, начальная сумма цен единиц услуги) без учета налога на добавленную стоимость</t>
  </si>
  <si>
    <t>Итого начальная (максимальная) цена договора (цена лота), начальная цена единицы услуги, начальная сумма цен единиц услуги с учетом налога на добавленную стоимость</t>
  </si>
  <si>
    <t>Т.И. Тарасова</t>
  </si>
  <si>
    <t>Способ определения поставщика (подрядчика, исполнителя) -  запрос предложений</t>
  </si>
  <si>
    <t>Расчет начальной (максимальной) цены договора (цены лота)  на оказание услуг по дезинсекции и дератизации</t>
  </si>
  <si>
    <t>Оказание услуг по дератизации</t>
  </si>
  <si>
    <t>Оказание услуг по дезинсекции</t>
  </si>
  <si>
    <t>Дата составления                                                                                  18.12.2025</t>
  </si>
  <si>
    <t>КП 1</t>
  </si>
  <si>
    <t>КП 2</t>
  </si>
  <si>
    <t>КП 3</t>
  </si>
  <si>
    <t>6 месяцев</t>
  </si>
  <si>
    <t>Сумма цен единиц услуг составляет: 1 (Один) рубль 10 копеек, в т.ч. НДС 22%.</t>
  </si>
  <si>
    <t>Максимальное значение цены договора составляет 5 252 716 (Пять миллионов двести пятьдесят две тысячи семьсот шестнадцать) рублей 62 копеек, в т.ч. НДС 22%.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</si>
</sst>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34998626667073579"/>
      <name val="Calibri"/>
      <family val="2"/>
      <charset val="204"/>
      <scheme val="minor"/>
    </font>
    <font>
      <sz val="11"/>
      <color theme="0" tint="-0.34998626667073579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44" fontId="11" fillId="0" borderId="0" applyFont="0" applyFill="0" applyBorder="0" applyAlignment="0" applyProtection="0"/>
    <xf numFmtId="0" fontId="10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</cellStyleXfs>
  <cellXfs count="52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4" fillId="2" borderId="0" xfId="0" applyFont="1" applyFill="1" applyAlignment="1">
      <alignment horizontal="left" wrapText="1"/>
    </xf>
    <xf numFmtId="0" fontId="3" fillId="2" borderId="0" xfId="0" applyFont="1" applyFill="1"/>
    <xf numFmtId="0" fontId="15" fillId="2" borderId="0" xfId="0" applyFont="1" applyFill="1"/>
    <xf numFmtId="0" fontId="7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3" fillId="2" borderId="0" xfId="0" applyFont="1" applyFill="1" applyAlignment="1">
      <alignment vertical="center"/>
    </xf>
    <xf numFmtId="0" fontId="14" fillId="2" borderId="0" xfId="0" applyFont="1" applyFill="1" applyAlignment="1">
      <alignment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14" fillId="2" borderId="0" xfId="0" applyNumberFormat="1" applyFont="1" applyFill="1" applyAlignment="1">
      <alignment horizontal="left" wrapText="1"/>
    </xf>
    <xf numFmtId="0" fontId="16" fillId="2" borderId="0" xfId="0" applyFont="1" applyFill="1"/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left" vertical="top" wrapText="1"/>
    </xf>
    <xf numFmtId="0" fontId="8" fillId="2" borderId="0" xfId="0" applyFont="1" applyFill="1"/>
    <xf numFmtId="0" fontId="6" fillId="2" borderId="0" xfId="0" applyFont="1" applyFill="1" applyAlignment="1">
      <alignment horizontal="left" wrapText="1"/>
    </xf>
    <xf numFmtId="0" fontId="4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19" fillId="2" borderId="0" xfId="0" applyFont="1" applyFill="1" applyAlignment="1">
      <alignment horizontal="left" wrapText="1"/>
    </xf>
    <xf numFmtId="0" fontId="3" fillId="2" borderId="4" xfId="0" applyFon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 wrapText="1"/>
    </xf>
    <xf numFmtId="0" fontId="3" fillId="3" borderId="0" xfId="0" applyFont="1" applyFill="1"/>
    <xf numFmtId="4" fontId="2" fillId="2" borderId="1" xfId="0" applyNumberFormat="1" applyFont="1" applyFill="1" applyBorder="1" applyAlignment="1">
      <alignment horizontal="center" vertical="center" wrapText="1"/>
    </xf>
    <xf numFmtId="14" fontId="20" fillId="2" borderId="1" xfId="43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44">
    <cellStyle name="Денежный 2" xfId="5" xr:uid="{00000000-0005-0000-0000-000002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 2 2 4" xfId="7" xr:uid="{00000000-0005-0000-0000-000005000000}"/>
    <cellStyle name="Обычный 3" xfId="4" xr:uid="{00000000-0005-0000-0000-000006000000}"/>
    <cellStyle name="Обычный 3 2" xfId="8" xr:uid="{00000000-0005-0000-0000-000007000000}"/>
    <cellStyle name="Обычный 50" xfId="2" xr:uid="{00000000-0005-0000-0000-000008000000}"/>
    <cellStyle name="Обычный 50 2" xfId="9" xr:uid="{00000000-0005-0000-0000-000009000000}"/>
    <cellStyle name="Обычный 50 2 2" xfId="10" xr:uid="{00000000-0005-0000-0000-00000A000000}"/>
    <cellStyle name="Обычный 50 2 2 2" xfId="11" xr:uid="{00000000-0005-0000-0000-00000B000000}"/>
    <cellStyle name="Обычный 50 2 3" xfId="12" xr:uid="{00000000-0005-0000-0000-00000C000000}"/>
    <cellStyle name="Обычный 50 2 3 2" xfId="13" xr:uid="{00000000-0005-0000-0000-00000D000000}"/>
    <cellStyle name="Обычный 50 2 4" xfId="14" xr:uid="{00000000-0005-0000-0000-00000E000000}"/>
    <cellStyle name="Обычный 50 3" xfId="15" xr:uid="{00000000-0005-0000-0000-00000F000000}"/>
    <cellStyle name="Обычный 50 3 2" xfId="16" xr:uid="{00000000-0005-0000-0000-000010000000}"/>
    <cellStyle name="Обычный 50 3 2 2" xfId="17" xr:uid="{00000000-0005-0000-0000-000011000000}"/>
    <cellStyle name="Обычный 50 3 3" xfId="18" xr:uid="{00000000-0005-0000-0000-000012000000}"/>
    <cellStyle name="Обычный 50 3 3 2" xfId="19" xr:uid="{00000000-0005-0000-0000-000013000000}"/>
    <cellStyle name="Обычный 50 3 4" xfId="20" xr:uid="{00000000-0005-0000-0000-000014000000}"/>
    <cellStyle name="Обычный 50 4" xfId="21" xr:uid="{00000000-0005-0000-0000-000015000000}"/>
    <cellStyle name="Обычный 50 4 2" xfId="22" xr:uid="{00000000-0005-0000-0000-000016000000}"/>
    <cellStyle name="Обычный 50 5" xfId="23" xr:uid="{00000000-0005-0000-0000-000017000000}"/>
    <cellStyle name="Обычный 50 5 2" xfId="24" xr:uid="{00000000-0005-0000-0000-000018000000}"/>
    <cellStyle name="Обычный 50 6" xfId="25" xr:uid="{00000000-0005-0000-0000-000019000000}"/>
    <cellStyle name="Обычный 52" xfId="3" xr:uid="{00000000-0005-0000-0000-00001A000000}"/>
    <cellStyle name="Обычный 52 2" xfId="26" xr:uid="{00000000-0005-0000-0000-00001B000000}"/>
    <cellStyle name="Обычный 52 2 2" xfId="27" xr:uid="{00000000-0005-0000-0000-00001C000000}"/>
    <cellStyle name="Обычный 52 2 2 2" xfId="28" xr:uid="{00000000-0005-0000-0000-00001D000000}"/>
    <cellStyle name="Обычный 52 2 3" xfId="29" xr:uid="{00000000-0005-0000-0000-00001E000000}"/>
    <cellStyle name="Обычный 52 2 3 2" xfId="30" xr:uid="{00000000-0005-0000-0000-00001F000000}"/>
    <cellStyle name="Обычный 52 2 4" xfId="31" xr:uid="{00000000-0005-0000-0000-000020000000}"/>
    <cellStyle name="Обычный 52 3" xfId="32" xr:uid="{00000000-0005-0000-0000-000021000000}"/>
    <cellStyle name="Обычный 52 3 2" xfId="33" xr:uid="{00000000-0005-0000-0000-000022000000}"/>
    <cellStyle name="Обычный 52 3 2 2" xfId="34" xr:uid="{00000000-0005-0000-0000-000023000000}"/>
    <cellStyle name="Обычный 52 3 3" xfId="35" xr:uid="{00000000-0005-0000-0000-000024000000}"/>
    <cellStyle name="Обычный 52 3 3 2" xfId="36" xr:uid="{00000000-0005-0000-0000-000025000000}"/>
    <cellStyle name="Обычный 52 3 4" xfId="37" xr:uid="{00000000-0005-0000-0000-000026000000}"/>
    <cellStyle name="Обычный 52 4" xfId="38" xr:uid="{00000000-0005-0000-0000-000027000000}"/>
    <cellStyle name="Обычный 52 4 2" xfId="39" xr:uid="{00000000-0005-0000-0000-000028000000}"/>
    <cellStyle name="Обычный 52 5" xfId="40" xr:uid="{00000000-0005-0000-0000-000029000000}"/>
    <cellStyle name="Обычный 52 5 2" xfId="41" xr:uid="{00000000-0005-0000-0000-00002A000000}"/>
    <cellStyle name="Обычный 52 6" xfId="42" xr:uid="{00000000-0005-0000-0000-00002B000000}"/>
    <cellStyle name="Финансовый" xfId="4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</xdr:colOff>
      <xdr:row>104</xdr:row>
      <xdr:rowOff>190500</xdr:rowOff>
    </xdr:from>
    <xdr:to>
      <xdr:col>3</xdr:col>
      <xdr:colOff>752475</xdr:colOff>
      <xdr:row>109</xdr:row>
      <xdr:rowOff>15875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EA76D8A4-0B06-4D90-9DC7-6828485059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30899100"/>
          <a:ext cx="3302000" cy="82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5"/>
  <sheetViews>
    <sheetView tabSelected="1" view="pageBreakPreview" zoomScale="70" zoomScaleNormal="100" zoomScaleSheetLayoutView="70" zoomScalePageLayoutView="55" workbookViewId="0">
      <pane ySplit="7" topLeftCell="A8" activePane="bottomLeft" state="frozen"/>
      <selection pane="bottomLeft" activeCell="G25" sqref="G25"/>
    </sheetView>
  </sheetViews>
  <sheetFormatPr defaultColWidth="9.140625" defaultRowHeight="15.75" x14ac:dyDescent="0.25"/>
  <cols>
    <col min="1" max="1" width="30.28515625" style="10" customWidth="1"/>
    <col min="2" max="2" width="19" style="10" customWidth="1"/>
    <col min="3" max="3" width="19.42578125" style="10" customWidth="1"/>
    <col min="4" max="4" width="23.140625" style="10" customWidth="1"/>
    <col min="5" max="7" width="20.5703125" style="10" customWidth="1"/>
    <col min="8" max="8" width="29.85546875" style="10" customWidth="1"/>
    <col min="9" max="9" width="28.42578125" style="10" customWidth="1"/>
    <col min="10" max="10" width="11.85546875" style="10" bestFit="1" customWidth="1"/>
    <col min="11" max="11" width="15.140625" style="10" customWidth="1"/>
    <col min="12" max="12" width="13" style="10" customWidth="1"/>
    <col min="13" max="13" width="12.7109375" style="10" bestFit="1" customWidth="1"/>
    <col min="14" max="16384" width="9.140625" style="10"/>
  </cols>
  <sheetData>
    <row r="1" spans="1:12" x14ac:dyDescent="0.25">
      <c r="D1" s="37" t="s">
        <v>18</v>
      </c>
      <c r="E1" s="37"/>
      <c r="F1" s="37"/>
      <c r="G1" s="37"/>
      <c r="H1" s="37"/>
      <c r="I1" s="37"/>
    </row>
    <row r="2" spans="1:12" ht="9" customHeight="1" x14ac:dyDescent="0.25">
      <c r="J2" s="16"/>
    </row>
    <row r="3" spans="1:12" ht="43.5" customHeight="1" x14ac:dyDescent="0.25">
      <c r="A3" s="47" t="s">
        <v>29</v>
      </c>
      <c r="B3" s="48"/>
      <c r="C3" s="48"/>
      <c r="D3" s="48"/>
      <c r="E3" s="48"/>
      <c r="F3" s="48"/>
      <c r="G3" s="48"/>
      <c r="H3" s="48"/>
      <c r="I3" s="48"/>
      <c r="J3" s="16"/>
    </row>
    <row r="4" spans="1:12" ht="42.6" customHeight="1" x14ac:dyDescent="0.25">
      <c r="A4" s="17"/>
      <c r="F4" s="39" t="s">
        <v>28</v>
      </c>
      <c r="G4" s="40"/>
      <c r="H4" s="40"/>
      <c r="I4" s="40"/>
      <c r="J4" s="18"/>
    </row>
    <row r="5" spans="1:12" ht="93.6" customHeight="1" x14ac:dyDescent="0.25">
      <c r="A5" s="15" t="s">
        <v>1</v>
      </c>
      <c r="B5" s="38" t="s">
        <v>2</v>
      </c>
      <c r="C5" s="38"/>
      <c r="D5" s="38"/>
      <c r="E5" s="15" t="s">
        <v>3</v>
      </c>
      <c r="F5" s="38" t="s">
        <v>9</v>
      </c>
      <c r="G5" s="38"/>
      <c r="H5" s="15" t="s">
        <v>4</v>
      </c>
      <c r="I5" s="15" t="s">
        <v>5</v>
      </c>
      <c r="J5" s="16"/>
    </row>
    <row r="6" spans="1:12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6"/>
    </row>
    <row r="7" spans="1:12" ht="63" x14ac:dyDescent="0.25">
      <c r="A7" s="1" t="s">
        <v>6</v>
      </c>
      <c r="B7" s="15" t="s">
        <v>33</v>
      </c>
      <c r="C7" s="15" t="s">
        <v>34</v>
      </c>
      <c r="D7" s="15" t="s">
        <v>35</v>
      </c>
      <c r="E7" s="15" t="s">
        <v>7</v>
      </c>
      <c r="F7" s="15" t="s">
        <v>10</v>
      </c>
      <c r="G7" s="15" t="s">
        <v>16</v>
      </c>
      <c r="H7" s="15" t="s">
        <v>7</v>
      </c>
      <c r="I7" s="15" t="s">
        <v>7</v>
      </c>
      <c r="J7" s="16"/>
    </row>
    <row r="8" spans="1:12" ht="31.5" x14ac:dyDescent="0.25">
      <c r="A8" s="1" t="s">
        <v>20</v>
      </c>
      <c r="B8" s="49" t="s">
        <v>30</v>
      </c>
      <c r="C8" s="50"/>
      <c r="D8" s="50"/>
      <c r="E8" s="50"/>
      <c r="F8" s="50"/>
      <c r="G8" s="51"/>
      <c r="H8" s="15" t="s">
        <v>7</v>
      </c>
      <c r="I8" s="15" t="s">
        <v>7</v>
      </c>
      <c r="J8" s="16"/>
    </row>
    <row r="9" spans="1:12" x14ac:dyDescent="0.25">
      <c r="A9" s="1" t="s">
        <v>21</v>
      </c>
      <c r="B9" s="49">
        <v>1</v>
      </c>
      <c r="C9" s="50"/>
      <c r="D9" s="50"/>
      <c r="E9" s="50"/>
      <c r="F9" s="50"/>
      <c r="G9" s="51"/>
      <c r="H9" s="15" t="s">
        <v>7</v>
      </c>
      <c r="I9" s="15" t="s">
        <v>7</v>
      </c>
      <c r="J9" s="16"/>
    </row>
    <row r="10" spans="1:12" x14ac:dyDescent="0.25">
      <c r="A10" s="1" t="s">
        <v>8</v>
      </c>
      <c r="B10" s="49" t="s">
        <v>17</v>
      </c>
      <c r="C10" s="50"/>
      <c r="D10" s="50"/>
      <c r="E10" s="50"/>
      <c r="F10" s="50"/>
      <c r="G10" s="51"/>
      <c r="H10" s="15" t="s">
        <v>7</v>
      </c>
      <c r="I10" s="15" t="s">
        <v>7</v>
      </c>
      <c r="J10" s="16"/>
    </row>
    <row r="11" spans="1:12" ht="47.25" x14ac:dyDescent="0.25">
      <c r="A11" s="1" t="s">
        <v>22</v>
      </c>
      <c r="B11" s="19">
        <f>B15-B13</f>
        <v>0.41000000000000003</v>
      </c>
      <c r="C11" s="19">
        <f t="shared" ref="C11:D11" si="0">C15-C13</f>
        <v>0.45000000000000007</v>
      </c>
      <c r="D11" s="19">
        <f t="shared" si="0"/>
        <v>0.49</v>
      </c>
      <c r="E11" s="3">
        <f>ROUND(AVERAGE(B11:D11),2)</f>
        <v>0.45</v>
      </c>
      <c r="F11" s="15" t="s">
        <v>7</v>
      </c>
      <c r="G11" s="15" t="s">
        <v>7</v>
      </c>
      <c r="H11" s="15" t="s">
        <v>7</v>
      </c>
      <c r="I11" s="15" t="s">
        <v>7</v>
      </c>
      <c r="J11" s="16"/>
    </row>
    <row r="12" spans="1:12" ht="47.25" x14ac:dyDescent="0.25">
      <c r="A12" s="1" t="s">
        <v>23</v>
      </c>
      <c r="B12" s="15" t="s">
        <v>7</v>
      </c>
      <c r="C12" s="15" t="s">
        <v>7</v>
      </c>
      <c r="D12" s="15" t="s">
        <v>7</v>
      </c>
      <c r="E12" s="15" t="s">
        <v>7</v>
      </c>
      <c r="F12" s="15" t="s">
        <v>7</v>
      </c>
      <c r="G12" s="15" t="s">
        <v>7</v>
      </c>
      <c r="H12" s="4">
        <f>H15-H13</f>
        <v>0.55000000000000004</v>
      </c>
      <c r="I12" s="15" t="s">
        <v>7</v>
      </c>
      <c r="J12" s="16"/>
    </row>
    <row r="13" spans="1:12" ht="47.25" x14ac:dyDescent="0.25">
      <c r="A13" s="1" t="s">
        <v>11</v>
      </c>
      <c r="B13" s="19">
        <f>ROUND(B15/(1+B14)*B14,2)</f>
        <v>0.09</v>
      </c>
      <c r="C13" s="19">
        <f t="shared" ref="C13:D13" si="1">ROUND(C15/(1+C14)*C14,2)</f>
        <v>0.1</v>
      </c>
      <c r="D13" s="19">
        <f t="shared" si="1"/>
        <v>0.11</v>
      </c>
      <c r="E13" s="15" t="s">
        <v>7</v>
      </c>
      <c r="F13" s="15" t="s">
        <v>7</v>
      </c>
      <c r="G13" s="15" t="s">
        <v>7</v>
      </c>
      <c r="H13" s="15">
        <f t="shared" ref="H13" si="2">ROUND(H15/(1+H14)*H14,2)</f>
        <v>0</v>
      </c>
      <c r="I13" s="15" t="s">
        <v>7</v>
      </c>
      <c r="J13" s="16"/>
    </row>
    <row r="14" spans="1:12" ht="31.5" x14ac:dyDescent="0.25">
      <c r="A14" s="1" t="s">
        <v>12</v>
      </c>
      <c r="B14" s="5">
        <v>0.22</v>
      </c>
      <c r="C14" s="5">
        <v>0.22</v>
      </c>
      <c r="D14" s="5">
        <v>0.22</v>
      </c>
      <c r="E14" s="15" t="s">
        <v>7</v>
      </c>
      <c r="F14" s="15" t="s">
        <v>7</v>
      </c>
      <c r="G14" s="15" t="s">
        <v>7</v>
      </c>
      <c r="H14" s="5">
        <v>0</v>
      </c>
      <c r="I14" s="15"/>
      <c r="J14" s="16"/>
    </row>
    <row r="15" spans="1:12" s="33" customFormat="1" ht="63" x14ac:dyDescent="0.25">
      <c r="A15" s="2" t="s">
        <v>24</v>
      </c>
      <c r="B15" s="34">
        <v>0.5</v>
      </c>
      <c r="C15" s="34">
        <v>0.55000000000000004</v>
      </c>
      <c r="D15" s="34">
        <v>0.6</v>
      </c>
      <c r="E15" s="3">
        <f>ROUND((B15+C15+D15)/3,2)</f>
        <v>0.55000000000000004</v>
      </c>
      <c r="F15" s="4">
        <f>STDEV(B15,C15,D15)/E15*100</f>
        <v>9.0909090909090882</v>
      </c>
      <c r="G15" s="3">
        <f>(MAX(B15:D15)*100/MIN(B15:D15))-100</f>
        <v>20</v>
      </c>
      <c r="H15" s="4">
        <f>E15*B9</f>
        <v>0.55000000000000004</v>
      </c>
      <c r="I15" s="31" t="s">
        <v>7</v>
      </c>
      <c r="J15" s="32"/>
      <c r="K15" s="32"/>
      <c r="L15" s="32"/>
    </row>
    <row r="16" spans="1:12" ht="31.5" x14ac:dyDescent="0.25">
      <c r="A16" s="1" t="s">
        <v>20</v>
      </c>
      <c r="B16" s="49" t="s">
        <v>31</v>
      </c>
      <c r="C16" s="50"/>
      <c r="D16" s="50"/>
      <c r="E16" s="50"/>
      <c r="F16" s="50"/>
      <c r="G16" s="51"/>
      <c r="H16" s="15" t="s">
        <v>7</v>
      </c>
      <c r="I16" s="15" t="s">
        <v>7</v>
      </c>
      <c r="J16" s="16"/>
    </row>
    <row r="17" spans="1:13" x14ac:dyDescent="0.25">
      <c r="A17" s="1" t="s">
        <v>21</v>
      </c>
      <c r="B17" s="49">
        <v>1</v>
      </c>
      <c r="C17" s="50"/>
      <c r="D17" s="50"/>
      <c r="E17" s="50"/>
      <c r="F17" s="50"/>
      <c r="G17" s="51"/>
      <c r="H17" s="15" t="s">
        <v>7</v>
      </c>
      <c r="I17" s="15" t="s">
        <v>7</v>
      </c>
      <c r="J17" s="16"/>
    </row>
    <row r="18" spans="1:13" x14ac:dyDescent="0.25">
      <c r="A18" s="1" t="s">
        <v>8</v>
      </c>
      <c r="B18" s="49" t="s">
        <v>17</v>
      </c>
      <c r="C18" s="50"/>
      <c r="D18" s="50"/>
      <c r="E18" s="50"/>
      <c r="F18" s="50"/>
      <c r="G18" s="51"/>
      <c r="H18" s="15" t="s">
        <v>7</v>
      </c>
      <c r="I18" s="15" t="s">
        <v>7</v>
      </c>
      <c r="J18" s="16"/>
    </row>
    <row r="19" spans="1:13" ht="47.25" x14ac:dyDescent="0.25">
      <c r="A19" s="1" t="s">
        <v>22</v>
      </c>
      <c r="B19" s="19">
        <f>B23-B21</f>
        <v>0.41000000000000003</v>
      </c>
      <c r="C19" s="19">
        <f t="shared" ref="C19:D19" si="3">C23-C21</f>
        <v>0.45000000000000007</v>
      </c>
      <c r="D19" s="19">
        <f t="shared" si="3"/>
        <v>0.49</v>
      </c>
      <c r="E19" s="3">
        <f>ROUND(AVERAGE(B19:D19),2)</f>
        <v>0.45</v>
      </c>
      <c r="F19" s="15" t="s">
        <v>7</v>
      </c>
      <c r="G19" s="15" t="s">
        <v>7</v>
      </c>
      <c r="H19" s="15" t="s">
        <v>7</v>
      </c>
      <c r="I19" s="15" t="s">
        <v>7</v>
      </c>
      <c r="J19" s="16"/>
    </row>
    <row r="20" spans="1:13" ht="47.25" x14ac:dyDescent="0.25">
      <c r="A20" s="1" t="s">
        <v>23</v>
      </c>
      <c r="B20" s="15" t="s">
        <v>7</v>
      </c>
      <c r="C20" s="15" t="s">
        <v>7</v>
      </c>
      <c r="D20" s="15" t="s">
        <v>7</v>
      </c>
      <c r="E20" s="15" t="s">
        <v>7</v>
      </c>
      <c r="F20" s="15" t="s">
        <v>7</v>
      </c>
      <c r="G20" s="15" t="s">
        <v>7</v>
      </c>
      <c r="H20" s="4">
        <f>H23-H21</f>
        <v>0.45000000000000007</v>
      </c>
      <c r="I20" s="15" t="s">
        <v>7</v>
      </c>
      <c r="J20" s="16"/>
    </row>
    <row r="21" spans="1:13" ht="47.25" x14ac:dyDescent="0.25">
      <c r="A21" s="1" t="s">
        <v>11</v>
      </c>
      <c r="B21" s="19">
        <f>ROUND(B23/(1+B22)*B22,2)</f>
        <v>0.09</v>
      </c>
      <c r="C21" s="19">
        <f t="shared" ref="C21:D21" si="4">ROUND(C23/(1+C22)*C22,2)</f>
        <v>0.1</v>
      </c>
      <c r="D21" s="19">
        <f t="shared" si="4"/>
        <v>0.11</v>
      </c>
      <c r="E21" s="15" t="s">
        <v>7</v>
      </c>
      <c r="F21" s="15" t="s">
        <v>7</v>
      </c>
      <c r="G21" s="15" t="s">
        <v>7</v>
      </c>
      <c r="H21" s="15">
        <f t="shared" ref="H21" si="5">ROUND(H23/(1+H22)*H22,2)</f>
        <v>0.1</v>
      </c>
      <c r="I21" s="15" t="s">
        <v>7</v>
      </c>
      <c r="J21" s="16"/>
    </row>
    <row r="22" spans="1:13" ht="31.5" x14ac:dyDescent="0.25">
      <c r="A22" s="1" t="s">
        <v>12</v>
      </c>
      <c r="B22" s="5">
        <v>0.22</v>
      </c>
      <c r="C22" s="5">
        <v>0.22</v>
      </c>
      <c r="D22" s="5">
        <v>0.22</v>
      </c>
      <c r="E22" s="15" t="s">
        <v>7</v>
      </c>
      <c r="F22" s="15" t="s">
        <v>7</v>
      </c>
      <c r="G22" s="15" t="s">
        <v>7</v>
      </c>
      <c r="H22" s="5">
        <f>AVERAGE(B22:D22)</f>
        <v>0.22</v>
      </c>
      <c r="I22" s="15"/>
      <c r="J22" s="16"/>
    </row>
    <row r="23" spans="1:13" s="33" customFormat="1" ht="63" x14ac:dyDescent="0.25">
      <c r="A23" s="2" t="s">
        <v>24</v>
      </c>
      <c r="B23" s="34">
        <v>0.5</v>
      </c>
      <c r="C23" s="34">
        <v>0.55000000000000004</v>
      </c>
      <c r="D23" s="34">
        <v>0.6</v>
      </c>
      <c r="E23" s="3">
        <f>ROUND((B23+C23+D23)/3,2)</f>
        <v>0.55000000000000004</v>
      </c>
      <c r="F23" s="4">
        <f>STDEV(B23,C23,D23)/E23*100</f>
        <v>9.0909090909090882</v>
      </c>
      <c r="G23" s="3">
        <f>(MAX(B23:D23)*100/MIN(B23:D23))-100</f>
        <v>20</v>
      </c>
      <c r="H23" s="4">
        <f>E23*B17</f>
        <v>0.55000000000000004</v>
      </c>
      <c r="I23" s="31" t="s">
        <v>7</v>
      </c>
      <c r="J23" s="32"/>
      <c r="K23" s="32"/>
      <c r="L23" s="32"/>
    </row>
    <row r="24" spans="1:13" ht="126" x14ac:dyDescent="0.25">
      <c r="A24" s="6" t="s">
        <v>25</v>
      </c>
      <c r="B24" s="15" t="s">
        <v>7</v>
      </c>
      <c r="C24" s="15" t="s">
        <v>7</v>
      </c>
      <c r="D24" s="15" t="s">
        <v>7</v>
      </c>
      <c r="E24" s="15" t="s">
        <v>7</v>
      </c>
      <c r="F24" s="15" t="s">
        <v>7</v>
      </c>
      <c r="G24" s="15" t="s">
        <v>7</v>
      </c>
      <c r="H24" s="7">
        <f>SUMIF(A7:A23,"Итого стоимость услуги без учета налога на добавленную стоимость",H7:H23)</f>
        <v>1</v>
      </c>
      <c r="I24" s="15" t="s">
        <v>7</v>
      </c>
      <c r="J24" s="9"/>
    </row>
    <row r="25" spans="1:13" ht="78.75" x14ac:dyDescent="0.25">
      <c r="A25" s="6" t="s">
        <v>0</v>
      </c>
      <c r="B25" s="15" t="s">
        <v>7</v>
      </c>
      <c r="C25" s="15" t="s">
        <v>7</v>
      </c>
      <c r="D25" s="15" t="s">
        <v>7</v>
      </c>
      <c r="E25" s="15" t="s">
        <v>7</v>
      </c>
      <c r="F25" s="15" t="s">
        <v>7</v>
      </c>
      <c r="G25" s="5">
        <v>0.2</v>
      </c>
      <c r="H25" s="7">
        <f>H26-H24</f>
        <v>0.10000000000000009</v>
      </c>
      <c r="I25" s="15" t="s">
        <v>7</v>
      </c>
      <c r="J25" s="9"/>
      <c r="L25" s="20"/>
      <c r="M25" s="20"/>
    </row>
    <row r="26" spans="1:13" ht="138.75" customHeight="1" x14ac:dyDescent="0.25">
      <c r="A26" s="6" t="s">
        <v>26</v>
      </c>
      <c r="B26" s="15" t="s">
        <v>7</v>
      </c>
      <c r="C26" s="15" t="s">
        <v>7</v>
      </c>
      <c r="D26" s="15" t="s">
        <v>7</v>
      </c>
      <c r="E26" s="15" t="s">
        <v>7</v>
      </c>
      <c r="F26" s="15" t="s">
        <v>7</v>
      </c>
      <c r="G26" s="15" t="s">
        <v>7</v>
      </c>
      <c r="H26" s="7">
        <f>SUMIF(A7:A23,"Итого цена единицы услуги, начальная сумма цен единиц услуги с учетом налога на добавленную стоимость",H7:H23)</f>
        <v>1.1000000000000001</v>
      </c>
      <c r="I26" s="15" t="s">
        <v>7</v>
      </c>
      <c r="J26" s="9"/>
      <c r="L26" s="9"/>
      <c r="M26" s="20"/>
    </row>
    <row r="27" spans="1:13" x14ac:dyDescent="0.25">
      <c r="A27" s="6" t="s">
        <v>13</v>
      </c>
      <c r="B27" s="36">
        <v>46009</v>
      </c>
      <c r="C27" s="36">
        <v>46009</v>
      </c>
      <c r="D27" s="36">
        <v>46009</v>
      </c>
      <c r="E27" s="15" t="s">
        <v>7</v>
      </c>
      <c r="F27" s="15" t="s">
        <v>7</v>
      </c>
      <c r="G27" s="15" t="s">
        <v>7</v>
      </c>
      <c r="H27" s="15" t="s">
        <v>7</v>
      </c>
      <c r="I27" s="15" t="s">
        <v>7</v>
      </c>
      <c r="J27" s="9"/>
    </row>
    <row r="28" spans="1:13" x14ac:dyDescent="0.25">
      <c r="A28" s="6" t="s">
        <v>14</v>
      </c>
      <c r="B28" s="35">
        <v>46387</v>
      </c>
      <c r="C28" s="35" t="s">
        <v>36</v>
      </c>
      <c r="D28" s="35">
        <v>46387</v>
      </c>
      <c r="E28" s="15" t="s">
        <v>7</v>
      </c>
      <c r="F28" s="15" t="s">
        <v>7</v>
      </c>
      <c r="G28" s="15" t="s">
        <v>7</v>
      </c>
      <c r="H28" s="15" t="s">
        <v>7</v>
      </c>
      <c r="I28" s="15" t="s">
        <v>7</v>
      </c>
      <c r="J28" s="11"/>
    </row>
    <row r="29" spans="1:13" ht="27" customHeight="1" x14ac:dyDescent="0.25">
      <c r="A29" s="43" t="s">
        <v>38</v>
      </c>
      <c r="B29" s="43"/>
      <c r="C29" s="43"/>
      <c r="D29" s="43"/>
      <c r="E29" s="43"/>
      <c r="F29" s="43"/>
      <c r="G29" s="43"/>
      <c r="H29" s="43"/>
      <c r="I29" s="43"/>
      <c r="J29" s="21"/>
    </row>
    <row r="30" spans="1:13" s="29" customFormat="1" ht="15.75" customHeight="1" x14ac:dyDescent="0.25">
      <c r="A30" s="43" t="s">
        <v>37</v>
      </c>
      <c r="B30" s="43"/>
      <c r="C30" s="43"/>
      <c r="D30" s="43"/>
      <c r="E30" s="43"/>
      <c r="F30" s="43"/>
      <c r="G30" s="43"/>
      <c r="H30" s="43"/>
      <c r="I30" s="43"/>
      <c r="J30" s="28"/>
    </row>
    <row r="31" spans="1:13" s="29" customFormat="1" ht="6" customHeight="1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28"/>
    </row>
    <row r="32" spans="1:13" s="29" customFormat="1" ht="2.25" customHeight="1" x14ac:dyDescent="0.25">
      <c r="A32" s="43"/>
      <c r="B32" s="43"/>
      <c r="C32" s="43"/>
      <c r="D32" s="43"/>
      <c r="E32" s="43"/>
      <c r="F32" s="43"/>
      <c r="G32" s="43"/>
      <c r="H32" s="43"/>
      <c r="I32" s="43"/>
      <c r="J32" s="30"/>
    </row>
    <row r="33" spans="1:10" ht="8.2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</row>
    <row r="34" spans="1:10" ht="5.2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ht="15.75" customHeight="1" x14ac:dyDescent="0.25">
      <c r="A35" s="41" t="s">
        <v>19</v>
      </c>
      <c r="B35" s="41"/>
      <c r="C35" s="41"/>
      <c r="D35" s="13"/>
      <c r="E35" s="13"/>
      <c r="F35" s="13"/>
      <c r="G35" s="13"/>
      <c r="H35" s="8"/>
      <c r="I35" s="8"/>
      <c r="J35" s="8"/>
    </row>
    <row r="36" spans="1:10" x14ac:dyDescent="0.25">
      <c r="A36" s="44"/>
      <c r="B36" s="44"/>
      <c r="C36" s="44"/>
      <c r="D36" s="22"/>
      <c r="E36" s="22"/>
      <c r="F36" s="23" t="s">
        <v>27</v>
      </c>
      <c r="G36" s="22"/>
      <c r="H36" s="8"/>
      <c r="I36" s="8"/>
      <c r="J36" s="8"/>
    </row>
    <row r="37" spans="1:10" ht="15.75" customHeight="1" x14ac:dyDescent="0.25">
      <c r="A37" s="12"/>
      <c r="B37" s="24"/>
      <c r="C37" s="24"/>
      <c r="D37" s="13"/>
      <c r="E37" s="45" t="s">
        <v>15</v>
      </c>
      <c r="F37" s="45"/>
      <c r="G37" s="45"/>
      <c r="H37" s="8"/>
      <c r="I37" s="8"/>
      <c r="J37" s="8"/>
    </row>
    <row r="38" spans="1:10" ht="7.5" customHeight="1" x14ac:dyDescent="0.25">
      <c r="A38" s="14"/>
      <c r="B38" s="13"/>
      <c r="C38" s="13"/>
      <c r="D38" s="13"/>
      <c r="E38" s="13"/>
      <c r="F38" s="13"/>
      <c r="G38" s="13"/>
      <c r="H38" s="8"/>
      <c r="I38" s="8"/>
      <c r="J38" s="8"/>
    </row>
    <row r="39" spans="1:10" x14ac:dyDescent="0.25">
      <c r="A39" s="46" t="s">
        <v>32</v>
      </c>
      <c r="B39" s="46"/>
      <c r="C39" s="46"/>
      <c r="D39" s="46"/>
      <c r="E39" s="46"/>
      <c r="F39" s="46"/>
      <c r="G39" s="46"/>
      <c r="H39" s="8"/>
      <c r="I39" s="8"/>
      <c r="J39" s="8"/>
    </row>
    <row r="40" spans="1:10" ht="1.5" customHeight="1" x14ac:dyDescent="0.25">
      <c r="A40" s="14"/>
      <c r="B40" s="13"/>
      <c r="C40" s="13"/>
      <c r="D40" s="13"/>
      <c r="E40" s="13"/>
      <c r="F40" s="13"/>
      <c r="G40" s="13"/>
      <c r="H40" s="8"/>
      <c r="I40" s="8"/>
      <c r="J40" s="8"/>
    </row>
    <row r="41" spans="1:10" x14ac:dyDescent="0.25">
      <c r="A41" s="41"/>
      <c r="B41" s="41"/>
      <c r="C41" s="41"/>
      <c r="D41" s="13"/>
      <c r="E41" s="13"/>
      <c r="F41" s="42"/>
      <c r="G41" s="42"/>
      <c r="H41" s="8"/>
      <c r="I41" s="8"/>
      <c r="J41" s="8"/>
    </row>
    <row r="99" spans="10:10" ht="18.75" x14ac:dyDescent="0.3">
      <c r="J99" s="25"/>
    </row>
    <row r="100" spans="10:10" ht="18.75" x14ac:dyDescent="0.3">
      <c r="J100" s="26"/>
    </row>
    <row r="101" spans="10:10" ht="18.75" x14ac:dyDescent="0.3">
      <c r="J101" s="26"/>
    </row>
    <row r="102" spans="10:10" ht="18.75" x14ac:dyDescent="0.3">
      <c r="J102" s="26"/>
    </row>
    <row r="103" spans="10:10" ht="18.75" x14ac:dyDescent="0.3">
      <c r="J103" s="26"/>
    </row>
    <row r="104" spans="10:10" ht="18.75" x14ac:dyDescent="0.3">
      <c r="J104" s="26"/>
    </row>
    <row r="105" spans="10:10" x14ac:dyDescent="0.25">
      <c r="J105" s="27"/>
    </row>
  </sheetData>
  <autoFilter ref="H1:H105" xr:uid="{00000000-0009-0000-0000-000000000000}"/>
  <mergeCells count="18">
    <mergeCell ref="B17:G17"/>
    <mergeCell ref="B18:G18"/>
    <mergeCell ref="D1:I1"/>
    <mergeCell ref="B5:D5"/>
    <mergeCell ref="F5:G5"/>
    <mergeCell ref="F4:I4"/>
    <mergeCell ref="A41:C41"/>
    <mergeCell ref="F41:G41"/>
    <mergeCell ref="A30:I32"/>
    <mergeCell ref="A35:C36"/>
    <mergeCell ref="E37:G37"/>
    <mergeCell ref="A39:G39"/>
    <mergeCell ref="A29:I29"/>
    <mergeCell ref="A3:I3"/>
    <mergeCell ref="B8:G8"/>
    <mergeCell ref="B9:G9"/>
    <mergeCell ref="B10:G10"/>
    <mergeCell ref="B16:G16"/>
  </mergeCells>
  <pageMargins left="0.70866141732283472" right="0.70866141732283472" top="0.55118110236220474" bottom="0.74803149606299213" header="0.31496062992125984" footer="0.31496062992125984"/>
  <pageSetup paperSize="9" scale="4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Лист2!Print_Area</vt:lpstr>
    </vt:vector>
  </TitlesOfParts>
  <Company>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Колпинская Римма Александровна</dc:creator>
  <cp:lastModifiedBy>Егор Пучко</cp:lastModifiedBy>
  <cp:lastPrinted>2025-10-31T10:43:51Z</cp:lastPrinted>
  <dcterms:created xsi:type="dcterms:W3CDTF">2017-08-08T05:57:54Z</dcterms:created>
  <dcterms:modified xsi:type="dcterms:W3CDTF">2025-12-22T16:33:39Z</dcterms:modified>
</cp:coreProperties>
</file>